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5640" activeTab="0"/>
  </bookViews>
  <sheets>
    <sheet name="CBP by Retailer" sheetId="1" r:id="rId1"/>
    <sheet name="CBP by Master" sheetId="2" r:id="rId2"/>
  </sheets>
  <definedNames/>
  <calcPr fullCalcOnLoad="1"/>
</workbook>
</file>

<file path=xl/sharedStrings.xml><?xml version="1.0" encoding="utf-8"?>
<sst xmlns="http://schemas.openxmlformats.org/spreadsheetml/2006/main" count="197" uniqueCount="42">
  <si>
    <t>Service Tax</t>
  </si>
  <si>
    <t>ST</t>
  </si>
  <si>
    <t>Commission</t>
  </si>
  <si>
    <t>comi</t>
  </si>
  <si>
    <t>TDS</t>
  </si>
  <si>
    <t>tds</t>
  </si>
  <si>
    <t>Surcharge</t>
  </si>
  <si>
    <t>sur</t>
  </si>
  <si>
    <t>Cess</t>
  </si>
  <si>
    <t>ses</t>
  </si>
  <si>
    <t>finalvalue = 1000</t>
  </si>
  <si>
    <t>FV</t>
  </si>
  <si>
    <t>rtds = (comi * tds / 100)</t>
  </si>
  <si>
    <t>rsur = (rtds * sur / 100)</t>
  </si>
  <si>
    <t>rses = (rtds + rsur) * ses / 100</t>
  </si>
  <si>
    <t>rcomi = (ST - comi) + (rtds + rsur + rses)</t>
  </si>
  <si>
    <t>facevalue = (finalvalue * 100) / (rcomi + 100)</t>
  </si>
  <si>
    <t>Face value</t>
  </si>
  <si>
    <t>servicetax = facevalue * ST / 100</t>
  </si>
  <si>
    <t>service tax</t>
  </si>
  <si>
    <t>openvalue = (facevalue) + (servicetax)</t>
  </si>
  <si>
    <t>open value</t>
  </si>
  <si>
    <t>Assumptions</t>
  </si>
  <si>
    <t>Ctop up Stock purchased</t>
  </si>
  <si>
    <t>Stock Moved to Retailer</t>
  </si>
  <si>
    <t>Bill Payment amount</t>
  </si>
  <si>
    <t>Ctop up Commission Calculation</t>
  </si>
  <si>
    <t>Cash paid to AO for stock allocation</t>
  </si>
  <si>
    <t>Final stock added to Franchisee's ctop up account</t>
  </si>
  <si>
    <t>Stock Movement to retailer</t>
  </si>
  <si>
    <t>Master franchisee's Ctop up balance after stock movement</t>
  </si>
  <si>
    <t>Amount of bill payment made by retailer</t>
  </si>
  <si>
    <t>Commission deduction calculation for bill payment amount</t>
  </si>
  <si>
    <t>Bill payment amount</t>
  </si>
  <si>
    <t>Commission to be deducted for bill payment amount</t>
  </si>
  <si>
    <t>This amount will be deducted from Master franchisee's account</t>
  </si>
  <si>
    <t>CBP Commission Calculation</t>
  </si>
  <si>
    <t>CBP Commission to be added for bill payment amount</t>
  </si>
  <si>
    <t>Balance of master franchisee accountafter the CBP transaction</t>
  </si>
  <si>
    <t>Balance of retailer accountafter the CBP transaction</t>
  </si>
  <si>
    <t>Since the commission on CBP is more than Rs. 5, only Rs. 5 will be added to Master franchisee's account in stead of Rs. 6.07</t>
  </si>
  <si>
    <t>This is the calculated commission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</si>
</sst>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2" fontId="0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4" borderId="10" xfId="0" applyFont="1" applyFill="1" applyBorder="1" applyAlignment="1">
      <alignment wrapText="1"/>
    </xf>
    <xf numFmtId="2" fontId="4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2" fontId="3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46">
      <selection activeCell="A63" sqref="A63"/>
    </sheetView>
  </sheetViews>
  <sheetFormatPr defaultColWidth="9.140625" defaultRowHeight="12.75"/>
  <cols>
    <col min="1" max="1" width="35.421875" style="1" customWidth="1"/>
    <col min="2" max="2" width="10.7109375" style="1" bestFit="1" customWidth="1"/>
    <col min="3" max="3" width="8.421875" style="1" bestFit="1" customWidth="1"/>
    <col min="4" max="4" width="26.7109375" style="1" customWidth="1"/>
    <col min="5" max="16384" width="9.140625" style="1" customWidth="1"/>
  </cols>
  <sheetData>
    <row r="1" spans="1:2" ht="12.75">
      <c r="A1" s="17" t="s">
        <v>22</v>
      </c>
      <c r="B1" s="17"/>
    </row>
    <row r="2" spans="1:2" ht="12.75">
      <c r="A2" s="10" t="s">
        <v>23</v>
      </c>
      <c r="B2" s="10">
        <v>1000</v>
      </c>
    </row>
    <row r="3" spans="1:2" ht="12.75">
      <c r="A3" s="10" t="s">
        <v>24</v>
      </c>
      <c r="B3" s="10">
        <v>800</v>
      </c>
    </row>
    <row r="4" spans="1:2" ht="12.75">
      <c r="A4" s="10" t="s">
        <v>25</v>
      </c>
      <c r="B4" s="10">
        <v>600</v>
      </c>
    </row>
    <row r="6" spans="1:4" ht="12.75">
      <c r="A6" s="16" t="s">
        <v>26</v>
      </c>
      <c r="B6" s="16"/>
      <c r="C6" s="16"/>
      <c r="D6" s="16"/>
    </row>
    <row r="7" spans="1:4" ht="12.75">
      <c r="A7" s="3" t="s">
        <v>0</v>
      </c>
      <c r="B7" s="3" t="s">
        <v>1</v>
      </c>
      <c r="C7" s="4">
        <v>12.36</v>
      </c>
      <c r="D7" s="3"/>
    </row>
    <row r="8" spans="1:4" ht="12.75">
      <c r="A8" s="3" t="s">
        <v>2</v>
      </c>
      <c r="B8" s="3" t="s">
        <v>3</v>
      </c>
      <c r="C8" s="4">
        <v>5.5</v>
      </c>
      <c r="D8" s="3"/>
    </row>
    <row r="9" spans="1:4" ht="12.75">
      <c r="A9" s="3" t="s">
        <v>4</v>
      </c>
      <c r="B9" s="3" t="s">
        <v>5</v>
      </c>
      <c r="C9" s="4">
        <v>10</v>
      </c>
      <c r="D9" s="3"/>
    </row>
    <row r="10" spans="1:4" ht="12.75">
      <c r="A10" s="3" t="s">
        <v>6</v>
      </c>
      <c r="B10" s="3" t="s">
        <v>7</v>
      </c>
      <c r="C10" s="3">
        <v>0</v>
      </c>
      <c r="D10" s="3"/>
    </row>
    <row r="11" spans="1:4" ht="12.75">
      <c r="A11" s="3" t="s">
        <v>8</v>
      </c>
      <c r="B11" s="3" t="s">
        <v>9</v>
      </c>
      <c r="C11" s="3">
        <v>0</v>
      </c>
      <c r="D11" s="3"/>
    </row>
    <row r="12" spans="1:4" ht="12.75">
      <c r="A12" s="2"/>
      <c r="B12" s="2"/>
      <c r="C12" s="2"/>
      <c r="D12" s="2"/>
    </row>
    <row r="13" spans="1:4" ht="25.5">
      <c r="A13" s="5" t="s">
        <v>10</v>
      </c>
      <c r="B13" s="5" t="s">
        <v>11</v>
      </c>
      <c r="C13" s="6">
        <f>B2</f>
        <v>1000</v>
      </c>
      <c r="D13" s="7" t="s">
        <v>27</v>
      </c>
    </row>
    <row r="14" spans="1:4" ht="12.75">
      <c r="A14" s="5" t="s">
        <v>12</v>
      </c>
      <c r="B14" s="5" t="s">
        <v>4</v>
      </c>
      <c r="C14" s="8">
        <f>(C8*C9/100)</f>
        <v>0.55</v>
      </c>
      <c r="D14" s="5"/>
    </row>
    <row r="15" spans="1:4" ht="12.75">
      <c r="A15" s="5" t="s">
        <v>13</v>
      </c>
      <c r="B15" s="5" t="s">
        <v>6</v>
      </c>
      <c r="C15" s="8">
        <f>(C14*C10/100)</f>
        <v>0</v>
      </c>
      <c r="D15" s="5"/>
    </row>
    <row r="16" spans="1:4" ht="12.75">
      <c r="A16" s="5" t="s">
        <v>14</v>
      </c>
      <c r="B16" s="5" t="s">
        <v>8</v>
      </c>
      <c r="C16" s="8">
        <f>(C14+C15)*C11/100</f>
        <v>0</v>
      </c>
      <c r="D16" s="5"/>
    </row>
    <row r="17" spans="1:4" ht="12.75">
      <c r="A17" s="5" t="s">
        <v>15</v>
      </c>
      <c r="B17" s="5" t="s">
        <v>2</v>
      </c>
      <c r="C17" s="8">
        <f>(C7-C8)+(C14+C15+C16)</f>
        <v>7.409999999999999</v>
      </c>
      <c r="D17" s="5"/>
    </row>
    <row r="18" spans="1:4" ht="12.75">
      <c r="A18" s="5" t="s">
        <v>16</v>
      </c>
      <c r="B18" s="5" t="s">
        <v>17</v>
      </c>
      <c r="C18" s="9">
        <f>(C13*100)/(C17+100)</f>
        <v>931.0120100549298</v>
      </c>
      <c r="D18" s="5"/>
    </row>
    <row r="19" spans="1:4" ht="12.75">
      <c r="A19" s="5" t="s">
        <v>18</v>
      </c>
      <c r="B19" s="5" t="s">
        <v>19</v>
      </c>
      <c r="C19" s="8">
        <f>C18*C7/100</f>
        <v>115.07308444278931</v>
      </c>
      <c r="D19" s="5"/>
    </row>
    <row r="20" spans="1:4" ht="25.5">
      <c r="A20" s="5" t="s">
        <v>20</v>
      </c>
      <c r="B20" s="5" t="s">
        <v>21</v>
      </c>
      <c r="C20" s="9">
        <f>C18+C19</f>
        <v>1046.0850944977192</v>
      </c>
      <c r="D20" s="7" t="s">
        <v>28</v>
      </c>
    </row>
    <row r="22" spans="1:2" ht="12.75">
      <c r="A22" s="5" t="s">
        <v>29</v>
      </c>
      <c r="B22" s="5">
        <f>B3</f>
        <v>800</v>
      </c>
    </row>
    <row r="23" spans="1:2" ht="25.5">
      <c r="A23" s="7" t="s">
        <v>30</v>
      </c>
      <c r="B23" s="8">
        <f>C20-B22</f>
        <v>246.08509449771918</v>
      </c>
    </row>
    <row r="24" spans="1:2" ht="12.75">
      <c r="A24" s="5" t="s">
        <v>31</v>
      </c>
      <c r="B24" s="5">
        <f>B4</f>
        <v>600</v>
      </c>
    </row>
    <row r="26" spans="1:4" ht="12.75">
      <c r="A26" s="16" t="s">
        <v>32</v>
      </c>
      <c r="B26" s="16"/>
      <c r="C26" s="16"/>
      <c r="D26" s="16"/>
    </row>
    <row r="27" spans="1:4" ht="12.75">
      <c r="A27" s="3" t="s">
        <v>0</v>
      </c>
      <c r="B27" s="3" t="s">
        <v>1</v>
      </c>
      <c r="C27" s="4">
        <v>12.36</v>
      </c>
      <c r="D27" s="3"/>
    </row>
    <row r="28" spans="1:4" ht="12.75">
      <c r="A28" s="3" t="s">
        <v>2</v>
      </c>
      <c r="B28" s="3" t="s">
        <v>3</v>
      </c>
      <c r="C28" s="4">
        <v>5.5</v>
      </c>
      <c r="D28" s="3"/>
    </row>
    <row r="29" spans="1:4" ht="12.75">
      <c r="A29" s="3" t="s">
        <v>4</v>
      </c>
      <c r="B29" s="3" t="s">
        <v>5</v>
      </c>
      <c r="C29" s="4">
        <v>10</v>
      </c>
      <c r="D29" s="3"/>
    </row>
    <row r="30" spans="1:4" ht="12.75">
      <c r="A30" s="3" t="s">
        <v>6</v>
      </c>
      <c r="B30" s="3" t="s">
        <v>7</v>
      </c>
      <c r="C30" s="3">
        <v>0</v>
      </c>
      <c r="D30" s="3"/>
    </row>
    <row r="31" spans="1:4" ht="12.75">
      <c r="A31" s="3" t="s">
        <v>8</v>
      </c>
      <c r="B31" s="3" t="s">
        <v>9</v>
      </c>
      <c r="C31" s="3">
        <v>0</v>
      </c>
      <c r="D31" s="3"/>
    </row>
    <row r="32" spans="1:4" ht="12.75">
      <c r="A32" s="2"/>
      <c r="B32" s="2"/>
      <c r="C32" s="2"/>
      <c r="D32" s="2"/>
    </row>
    <row r="33" spans="1:4" ht="12.75">
      <c r="A33" s="5" t="s">
        <v>10</v>
      </c>
      <c r="B33" s="5" t="s">
        <v>11</v>
      </c>
      <c r="C33" s="6">
        <f>B4</f>
        <v>600</v>
      </c>
      <c r="D33" s="7" t="s">
        <v>33</v>
      </c>
    </row>
    <row r="34" spans="1:4" ht="12.75">
      <c r="A34" s="5" t="s">
        <v>12</v>
      </c>
      <c r="B34" s="5" t="s">
        <v>4</v>
      </c>
      <c r="C34" s="8">
        <f>(C28*C29/100)</f>
        <v>0.55</v>
      </c>
      <c r="D34" s="5"/>
    </row>
    <row r="35" spans="1:4" ht="12.75">
      <c r="A35" s="5" t="s">
        <v>13</v>
      </c>
      <c r="B35" s="5" t="s">
        <v>6</v>
      </c>
      <c r="C35" s="8">
        <f>(C34*C30/100)</f>
        <v>0</v>
      </c>
      <c r="D35" s="5"/>
    </row>
    <row r="36" spans="1:4" ht="12.75">
      <c r="A36" s="5" t="s">
        <v>14</v>
      </c>
      <c r="B36" s="5" t="s">
        <v>8</v>
      </c>
      <c r="C36" s="8">
        <f>(C34+C35)*C31/100</f>
        <v>0</v>
      </c>
      <c r="D36" s="5"/>
    </row>
    <row r="37" spans="1:4" ht="12.75">
      <c r="A37" s="5" t="s">
        <v>15</v>
      </c>
      <c r="B37" s="5" t="s">
        <v>2</v>
      </c>
      <c r="C37" s="8">
        <f>(C27-C28)+(C34+C35+C36)</f>
        <v>7.409999999999999</v>
      </c>
      <c r="D37" s="5"/>
    </row>
    <row r="38" spans="1:4" ht="12.75">
      <c r="A38" s="5" t="s">
        <v>16</v>
      </c>
      <c r="B38" s="5" t="s">
        <v>17</v>
      </c>
      <c r="C38" s="9">
        <f>(C33*100)/(C37+100)</f>
        <v>558.6072060329578</v>
      </c>
      <c r="D38" s="5"/>
    </row>
    <row r="39" spans="1:4" ht="12.75">
      <c r="A39" s="5" t="s">
        <v>18</v>
      </c>
      <c r="B39" s="5" t="s">
        <v>19</v>
      </c>
      <c r="C39" s="8">
        <f>C38*C27/100</f>
        <v>69.04385066567357</v>
      </c>
      <c r="D39" s="5"/>
    </row>
    <row r="40" spans="1:4" ht="12.75">
      <c r="A40" s="5" t="s">
        <v>20</v>
      </c>
      <c r="B40" s="5" t="s">
        <v>21</v>
      </c>
      <c r="C40" s="9">
        <f>C38+C39</f>
        <v>627.6510566986315</v>
      </c>
      <c r="D40" s="7"/>
    </row>
    <row r="41" spans="1:4" ht="38.25">
      <c r="A41" s="11" t="s">
        <v>34</v>
      </c>
      <c r="B41" s="5"/>
      <c r="C41" s="12">
        <f>C40-C33</f>
        <v>27.651056698631464</v>
      </c>
      <c r="D41" s="11" t="s">
        <v>35</v>
      </c>
    </row>
    <row r="44" spans="1:4" ht="12.75">
      <c r="A44" s="16" t="s">
        <v>36</v>
      </c>
      <c r="B44" s="16"/>
      <c r="C44" s="16"/>
      <c r="D44" s="16"/>
    </row>
    <row r="45" spans="1:4" ht="12.75">
      <c r="A45" s="3" t="s">
        <v>0</v>
      </c>
      <c r="B45" s="3" t="s">
        <v>1</v>
      </c>
      <c r="C45" s="4">
        <v>12.36</v>
      </c>
      <c r="D45" s="3"/>
    </row>
    <row r="46" spans="1:4" ht="12.75">
      <c r="A46" s="3" t="s">
        <v>2</v>
      </c>
      <c r="B46" s="3" t="s">
        <v>3</v>
      </c>
      <c r="C46" s="4">
        <v>1.25</v>
      </c>
      <c r="D46" s="3"/>
    </row>
    <row r="47" spans="1:4" ht="12.75">
      <c r="A47" s="3" t="s">
        <v>4</v>
      </c>
      <c r="B47" s="3" t="s">
        <v>5</v>
      </c>
      <c r="C47" s="4">
        <v>10</v>
      </c>
      <c r="D47" s="3"/>
    </row>
    <row r="48" spans="1:4" ht="12.75">
      <c r="A48" s="3" t="s">
        <v>6</v>
      </c>
      <c r="B48" s="3" t="s">
        <v>7</v>
      </c>
      <c r="C48" s="3">
        <v>0</v>
      </c>
      <c r="D48" s="3"/>
    </row>
    <row r="49" spans="1:4" ht="12.75">
      <c r="A49" s="3" t="s">
        <v>8</v>
      </c>
      <c r="B49" s="3" t="s">
        <v>9</v>
      </c>
      <c r="C49" s="3">
        <v>0</v>
      </c>
      <c r="D49" s="3"/>
    </row>
    <row r="50" spans="1:4" ht="12.75">
      <c r="A50" s="2"/>
      <c r="B50" s="2"/>
      <c r="C50" s="2"/>
      <c r="D50" s="2"/>
    </row>
    <row r="51" spans="1:4" ht="12.75">
      <c r="A51" s="5" t="s">
        <v>10</v>
      </c>
      <c r="B51" s="5" t="s">
        <v>11</v>
      </c>
      <c r="C51" s="6">
        <f>B4</f>
        <v>600</v>
      </c>
      <c r="D51" s="7" t="s">
        <v>33</v>
      </c>
    </row>
    <row r="52" spans="1:4" ht="12.75">
      <c r="A52" s="5" t="s">
        <v>12</v>
      </c>
      <c r="B52" s="5" t="s">
        <v>4</v>
      </c>
      <c r="C52" s="8">
        <f>(C46*C47/100)</f>
        <v>0.125</v>
      </c>
      <c r="D52" s="5"/>
    </row>
    <row r="53" spans="1:4" ht="12.75">
      <c r="A53" s="5" t="s">
        <v>13</v>
      </c>
      <c r="B53" s="5" t="s">
        <v>6</v>
      </c>
      <c r="C53" s="8">
        <f>(C52*C48/100)</f>
        <v>0</v>
      </c>
      <c r="D53" s="5"/>
    </row>
    <row r="54" spans="1:4" ht="12.75">
      <c r="A54" s="5" t="s">
        <v>14</v>
      </c>
      <c r="B54" s="5" t="s">
        <v>8</v>
      </c>
      <c r="C54" s="8">
        <f>(C52+C53)*C49/100</f>
        <v>0</v>
      </c>
      <c r="D54" s="5"/>
    </row>
    <row r="55" spans="1:4" ht="12.75">
      <c r="A55" s="5" t="s">
        <v>15</v>
      </c>
      <c r="B55" s="5" t="s">
        <v>2</v>
      </c>
      <c r="C55" s="8">
        <f>(C45-C46)+(C52+C53+C54)</f>
        <v>11.235</v>
      </c>
      <c r="D55" s="5"/>
    </row>
    <row r="56" spans="1:4" ht="12.75">
      <c r="A56" s="5" t="s">
        <v>16</v>
      </c>
      <c r="B56" s="5" t="s">
        <v>17</v>
      </c>
      <c r="C56" s="9">
        <f>(C51*100)/(C55+100)</f>
        <v>539.3985705937879</v>
      </c>
      <c r="D56" s="5"/>
    </row>
    <row r="57" spans="1:4" ht="12.75">
      <c r="A57" s="5" t="s">
        <v>18</v>
      </c>
      <c r="B57" s="5" t="s">
        <v>19</v>
      </c>
      <c r="C57" s="8">
        <f>C56*C45/100</f>
        <v>66.66966332539218</v>
      </c>
      <c r="D57" s="5"/>
    </row>
    <row r="58" spans="1:4" ht="25.5">
      <c r="A58" s="5" t="s">
        <v>20</v>
      </c>
      <c r="B58" s="5" t="s">
        <v>21</v>
      </c>
      <c r="C58" s="9">
        <f>C56+C57</f>
        <v>606.0682339191801</v>
      </c>
      <c r="D58" s="7" t="s">
        <v>28</v>
      </c>
    </row>
    <row r="59" spans="1:4" ht="25.5">
      <c r="A59" s="7" t="s">
        <v>37</v>
      </c>
      <c r="B59" s="5"/>
      <c r="C59" s="12">
        <f>C58-C51</f>
        <v>6.068233919180102</v>
      </c>
      <c r="D59" s="7" t="s">
        <v>41</v>
      </c>
    </row>
    <row r="60" spans="1:4" ht="51.75" customHeight="1">
      <c r="A60" s="7" t="s">
        <v>37</v>
      </c>
      <c r="B60" s="5"/>
      <c r="C60" s="12">
        <f>IF(C58-C51&gt;5,5)</f>
        <v>5</v>
      </c>
      <c r="D60" s="7" t="s">
        <v>40</v>
      </c>
    </row>
    <row r="62" spans="1:2" ht="25.5">
      <c r="A62" s="13" t="s">
        <v>39</v>
      </c>
      <c r="B62" s="15">
        <f>B3-B4</f>
        <v>200</v>
      </c>
    </row>
    <row r="63" spans="1:2" ht="25.5">
      <c r="A63" s="13" t="s">
        <v>38</v>
      </c>
      <c r="B63" s="14">
        <f>B23-C41+5</f>
        <v>223.43403779908772</v>
      </c>
    </row>
  </sheetData>
  <sheetProtection/>
  <mergeCells count="4">
    <mergeCell ref="A6:D6"/>
    <mergeCell ref="A1:B1"/>
    <mergeCell ref="A26:D26"/>
    <mergeCell ref="A44:D4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73">
      <selection activeCell="D57" sqref="D57"/>
    </sheetView>
  </sheetViews>
  <sheetFormatPr defaultColWidth="9.140625" defaultRowHeight="12.75"/>
  <cols>
    <col min="1" max="1" width="35.421875" style="1" customWidth="1"/>
    <col min="2" max="2" width="10.7109375" style="1" bestFit="1" customWidth="1"/>
    <col min="3" max="3" width="8.421875" style="1" bestFit="1" customWidth="1"/>
    <col min="4" max="4" width="26.7109375" style="1" customWidth="1"/>
    <col min="5" max="16384" width="9.140625" style="1" customWidth="1"/>
  </cols>
  <sheetData>
    <row r="1" spans="1:2" ht="12.75">
      <c r="A1" s="17" t="s">
        <v>22</v>
      </c>
      <c r="B1" s="17"/>
    </row>
    <row r="2" spans="1:2" ht="12.75">
      <c r="A2" s="10" t="s">
        <v>23</v>
      </c>
      <c r="B2" s="10">
        <v>1000</v>
      </c>
    </row>
    <row r="3" spans="1:2" ht="12.75">
      <c r="A3" s="10" t="s">
        <v>25</v>
      </c>
      <c r="B3" s="10">
        <v>600</v>
      </c>
    </row>
    <row r="5" spans="1:4" ht="12.75">
      <c r="A5" s="16" t="s">
        <v>26</v>
      </c>
      <c r="B5" s="16"/>
      <c r="C5" s="16"/>
      <c r="D5" s="16"/>
    </row>
    <row r="6" spans="1:4" ht="12.75">
      <c r="A6" s="3" t="s">
        <v>0</v>
      </c>
      <c r="B6" s="3" t="s">
        <v>1</v>
      </c>
      <c r="C6" s="4">
        <v>12.36</v>
      </c>
      <c r="D6" s="3"/>
    </row>
    <row r="7" spans="1:4" ht="12.75">
      <c r="A7" s="3" t="s">
        <v>2</v>
      </c>
      <c r="B7" s="3" t="s">
        <v>3</v>
      </c>
      <c r="C7" s="4">
        <v>5.5</v>
      </c>
      <c r="D7" s="3"/>
    </row>
    <row r="8" spans="1:4" ht="12.75">
      <c r="A8" s="3" t="s">
        <v>4</v>
      </c>
      <c r="B8" s="3" t="s">
        <v>5</v>
      </c>
      <c r="C8" s="4">
        <v>10</v>
      </c>
      <c r="D8" s="3"/>
    </row>
    <row r="9" spans="1:4" ht="12.75">
      <c r="A9" s="3" t="s">
        <v>6</v>
      </c>
      <c r="B9" s="3" t="s">
        <v>7</v>
      </c>
      <c r="C9" s="3">
        <v>0</v>
      </c>
      <c r="D9" s="3"/>
    </row>
    <row r="10" spans="1:4" ht="12.75">
      <c r="A10" s="3" t="s">
        <v>8</v>
      </c>
      <c r="B10" s="3" t="s">
        <v>9</v>
      </c>
      <c r="C10" s="3">
        <v>0</v>
      </c>
      <c r="D10" s="3"/>
    </row>
    <row r="11" spans="1:4" ht="12.75">
      <c r="A11" s="2"/>
      <c r="B11" s="2"/>
      <c r="C11" s="2"/>
      <c r="D11" s="2"/>
    </row>
    <row r="12" spans="1:4" ht="25.5">
      <c r="A12" s="5" t="s">
        <v>10</v>
      </c>
      <c r="B12" s="5" t="s">
        <v>11</v>
      </c>
      <c r="C12" s="6">
        <f>B2</f>
        <v>1000</v>
      </c>
      <c r="D12" s="7" t="s">
        <v>27</v>
      </c>
    </row>
    <row r="13" spans="1:4" ht="12.75">
      <c r="A13" s="5" t="s">
        <v>12</v>
      </c>
      <c r="B13" s="5" t="s">
        <v>4</v>
      </c>
      <c r="C13" s="8">
        <f>(C7*C8/100)</f>
        <v>0.55</v>
      </c>
      <c r="D13" s="5"/>
    </row>
    <row r="14" spans="1:4" ht="12.75">
      <c r="A14" s="5" t="s">
        <v>13</v>
      </c>
      <c r="B14" s="5" t="s">
        <v>6</v>
      </c>
      <c r="C14" s="8">
        <f>(C13*C9/100)</f>
        <v>0</v>
      </c>
      <c r="D14" s="5"/>
    </row>
    <row r="15" spans="1:4" ht="12.75">
      <c r="A15" s="5" t="s">
        <v>14</v>
      </c>
      <c r="B15" s="5" t="s">
        <v>8</v>
      </c>
      <c r="C15" s="8">
        <f>(C13+C14)*C10/100</f>
        <v>0</v>
      </c>
      <c r="D15" s="5"/>
    </row>
    <row r="16" spans="1:4" ht="12.75">
      <c r="A16" s="5" t="s">
        <v>15</v>
      </c>
      <c r="B16" s="5" t="s">
        <v>2</v>
      </c>
      <c r="C16" s="8">
        <f>(C6-C7)+(C13+C14+C15)</f>
        <v>7.409999999999999</v>
      </c>
      <c r="D16" s="5"/>
    </row>
    <row r="17" spans="1:4" ht="12.75">
      <c r="A17" s="5" t="s">
        <v>16</v>
      </c>
      <c r="B17" s="5" t="s">
        <v>17</v>
      </c>
      <c r="C17" s="9">
        <f>(C12*100)/(C16+100)</f>
        <v>931.0120100549298</v>
      </c>
      <c r="D17" s="5"/>
    </row>
    <row r="18" spans="1:4" ht="12.75">
      <c r="A18" s="5" t="s">
        <v>18</v>
      </c>
      <c r="B18" s="5" t="s">
        <v>19</v>
      </c>
      <c r="C18" s="8">
        <f>C17*C6/100</f>
        <v>115.07308444278931</v>
      </c>
      <c r="D18" s="5"/>
    </row>
    <row r="19" spans="1:4" ht="25.5">
      <c r="A19" s="5" t="s">
        <v>20</v>
      </c>
      <c r="B19" s="5" t="s">
        <v>21</v>
      </c>
      <c r="C19" s="9">
        <f>C17+C18</f>
        <v>1046.0850944977192</v>
      </c>
      <c r="D19" s="7" t="s">
        <v>28</v>
      </c>
    </row>
    <row r="22" spans="1:4" ht="12.75">
      <c r="A22" s="16" t="s">
        <v>32</v>
      </c>
      <c r="B22" s="16"/>
      <c r="C22" s="16"/>
      <c r="D22" s="16"/>
    </row>
    <row r="23" spans="1:4" ht="12.75">
      <c r="A23" s="3" t="s">
        <v>0</v>
      </c>
      <c r="B23" s="3" t="s">
        <v>1</v>
      </c>
      <c r="C23" s="4">
        <v>12.36</v>
      </c>
      <c r="D23" s="3"/>
    </row>
    <row r="24" spans="1:4" ht="12.75">
      <c r="A24" s="3" t="s">
        <v>2</v>
      </c>
      <c r="B24" s="3" t="s">
        <v>3</v>
      </c>
      <c r="C24" s="4">
        <v>5.5</v>
      </c>
      <c r="D24" s="3"/>
    </row>
    <row r="25" spans="1:4" ht="12.75">
      <c r="A25" s="3" t="s">
        <v>4</v>
      </c>
      <c r="B25" s="3" t="s">
        <v>5</v>
      </c>
      <c r="C25" s="4">
        <v>10</v>
      </c>
      <c r="D25" s="3"/>
    </row>
    <row r="26" spans="1:4" ht="12.75">
      <c r="A26" s="3" t="s">
        <v>6</v>
      </c>
      <c r="B26" s="3" t="s">
        <v>7</v>
      </c>
      <c r="C26" s="3">
        <v>0</v>
      </c>
      <c r="D26" s="3"/>
    </row>
    <row r="27" spans="1:4" ht="12.75">
      <c r="A27" s="3" t="s">
        <v>8</v>
      </c>
      <c r="B27" s="3" t="s">
        <v>9</v>
      </c>
      <c r="C27" s="3">
        <v>0</v>
      </c>
      <c r="D27" s="3"/>
    </row>
    <row r="28" spans="1:4" ht="12.75">
      <c r="A28" s="2"/>
      <c r="B28" s="2"/>
      <c r="C28" s="2"/>
      <c r="D28" s="2"/>
    </row>
    <row r="29" spans="1:4" ht="12.75">
      <c r="A29" s="5" t="s">
        <v>10</v>
      </c>
      <c r="B29" s="5" t="s">
        <v>11</v>
      </c>
      <c r="C29" s="6">
        <f>B3</f>
        <v>600</v>
      </c>
      <c r="D29" s="7" t="s">
        <v>33</v>
      </c>
    </row>
    <row r="30" spans="1:4" ht="12.75">
      <c r="A30" s="5" t="s">
        <v>12</v>
      </c>
      <c r="B30" s="5" t="s">
        <v>4</v>
      </c>
      <c r="C30" s="8">
        <f>(C24*C25/100)</f>
        <v>0.55</v>
      </c>
      <c r="D30" s="5"/>
    </row>
    <row r="31" spans="1:4" ht="12.75">
      <c r="A31" s="5" t="s">
        <v>13</v>
      </c>
      <c r="B31" s="5" t="s">
        <v>6</v>
      </c>
      <c r="C31" s="8">
        <f>(C30*C26/100)</f>
        <v>0</v>
      </c>
      <c r="D31" s="5"/>
    </row>
    <row r="32" spans="1:4" ht="12.75">
      <c r="A32" s="5" t="s">
        <v>14</v>
      </c>
      <c r="B32" s="5" t="s">
        <v>8</v>
      </c>
      <c r="C32" s="8">
        <f>(C30+C31)*C27/100</f>
        <v>0</v>
      </c>
      <c r="D32" s="5"/>
    </row>
    <row r="33" spans="1:4" ht="12.75">
      <c r="A33" s="5" t="s">
        <v>15</v>
      </c>
      <c r="B33" s="5" t="s">
        <v>2</v>
      </c>
      <c r="C33" s="8">
        <f>(C23-C24)+(C30+C31+C32)</f>
        <v>7.409999999999999</v>
      </c>
      <c r="D33" s="5"/>
    </row>
    <row r="34" spans="1:4" ht="12.75">
      <c r="A34" s="5" t="s">
        <v>16</v>
      </c>
      <c r="B34" s="5" t="s">
        <v>17</v>
      </c>
      <c r="C34" s="9">
        <f>(C29*100)/(C33+100)</f>
        <v>558.6072060329578</v>
      </c>
      <c r="D34" s="5"/>
    </row>
    <row r="35" spans="1:4" ht="12.75">
      <c r="A35" s="5" t="s">
        <v>18</v>
      </c>
      <c r="B35" s="5" t="s">
        <v>19</v>
      </c>
      <c r="C35" s="8">
        <f>C34*C23/100</f>
        <v>69.04385066567357</v>
      </c>
      <c r="D35" s="5"/>
    </row>
    <row r="36" spans="1:4" ht="12.75">
      <c r="A36" s="5" t="s">
        <v>20</v>
      </c>
      <c r="B36" s="5" t="s">
        <v>21</v>
      </c>
      <c r="C36" s="9">
        <f>C34+C35</f>
        <v>627.6510566986315</v>
      </c>
      <c r="D36" s="7"/>
    </row>
    <row r="37" spans="1:4" ht="38.25">
      <c r="A37" s="11" t="s">
        <v>34</v>
      </c>
      <c r="B37" s="5"/>
      <c r="C37" s="12">
        <f>C36-C29</f>
        <v>27.651056698631464</v>
      </c>
      <c r="D37" s="11" t="s">
        <v>35</v>
      </c>
    </row>
    <row r="40" spans="1:4" ht="12.75">
      <c r="A40" s="16" t="s">
        <v>36</v>
      </c>
      <c r="B40" s="16"/>
      <c r="C40" s="16"/>
      <c r="D40" s="16"/>
    </row>
    <row r="41" spans="1:4" ht="12.75">
      <c r="A41" s="3" t="s">
        <v>0</v>
      </c>
      <c r="B41" s="3" t="s">
        <v>1</v>
      </c>
      <c r="C41" s="4">
        <v>12.36</v>
      </c>
      <c r="D41" s="3"/>
    </row>
    <row r="42" spans="1:4" ht="12.75">
      <c r="A42" s="3" t="s">
        <v>2</v>
      </c>
      <c r="B42" s="3" t="s">
        <v>3</v>
      </c>
      <c r="C42" s="4">
        <v>1.25</v>
      </c>
      <c r="D42" s="3"/>
    </row>
    <row r="43" spans="1:4" ht="12.75">
      <c r="A43" s="3" t="s">
        <v>4</v>
      </c>
      <c r="B43" s="3" t="s">
        <v>5</v>
      </c>
      <c r="C43" s="4">
        <v>10</v>
      </c>
      <c r="D43" s="3"/>
    </row>
    <row r="44" spans="1:4" ht="12.75">
      <c r="A44" s="3" t="s">
        <v>6</v>
      </c>
      <c r="B44" s="3" t="s">
        <v>7</v>
      </c>
      <c r="C44" s="3">
        <v>0</v>
      </c>
      <c r="D44" s="3"/>
    </row>
    <row r="45" spans="1:4" ht="12.75">
      <c r="A45" s="3" t="s">
        <v>8</v>
      </c>
      <c r="B45" s="3" t="s">
        <v>9</v>
      </c>
      <c r="C45" s="3">
        <v>0</v>
      </c>
      <c r="D45" s="3"/>
    </row>
    <row r="46" spans="1:4" ht="12.75">
      <c r="A46" s="2"/>
      <c r="B46" s="2"/>
      <c r="C46" s="2"/>
      <c r="D46" s="2"/>
    </row>
    <row r="47" spans="1:4" ht="12.75">
      <c r="A47" s="5" t="s">
        <v>10</v>
      </c>
      <c r="B47" s="5" t="s">
        <v>11</v>
      </c>
      <c r="C47" s="6">
        <f>B3</f>
        <v>600</v>
      </c>
      <c r="D47" s="7" t="s">
        <v>33</v>
      </c>
    </row>
    <row r="48" spans="1:4" ht="12.75">
      <c r="A48" s="5" t="s">
        <v>12</v>
      </c>
      <c r="B48" s="5" t="s">
        <v>4</v>
      </c>
      <c r="C48" s="8">
        <f>(C42*C43/100)</f>
        <v>0.125</v>
      </c>
      <c r="D48" s="5"/>
    </row>
    <row r="49" spans="1:4" ht="12.75">
      <c r="A49" s="5" t="s">
        <v>13</v>
      </c>
      <c r="B49" s="5" t="s">
        <v>6</v>
      </c>
      <c r="C49" s="8">
        <f>(C48*C44/100)</f>
        <v>0</v>
      </c>
      <c r="D49" s="5"/>
    </row>
    <row r="50" spans="1:4" ht="12.75">
      <c r="A50" s="5" t="s">
        <v>14</v>
      </c>
      <c r="B50" s="5" t="s">
        <v>8</v>
      </c>
      <c r="C50" s="8">
        <f>(C48+C49)*C45/100</f>
        <v>0</v>
      </c>
      <c r="D50" s="5"/>
    </row>
    <row r="51" spans="1:4" ht="12.75">
      <c r="A51" s="5" t="s">
        <v>15</v>
      </c>
      <c r="B51" s="5" t="s">
        <v>2</v>
      </c>
      <c r="C51" s="8">
        <f>(C41-C42)+(C48+C49+C50)</f>
        <v>11.235</v>
      </c>
      <c r="D51" s="5"/>
    </row>
    <row r="52" spans="1:4" ht="12.75">
      <c r="A52" s="5" t="s">
        <v>16</v>
      </c>
      <c r="B52" s="5" t="s">
        <v>17</v>
      </c>
      <c r="C52" s="9">
        <f>(C47*100)/(C51+100)</f>
        <v>539.3985705937879</v>
      </c>
      <c r="D52" s="5"/>
    </row>
    <row r="53" spans="1:4" ht="12.75">
      <c r="A53" s="5" t="s">
        <v>18</v>
      </c>
      <c r="B53" s="5" t="s">
        <v>19</v>
      </c>
      <c r="C53" s="8">
        <f>C52*C41/100</f>
        <v>66.66966332539218</v>
      </c>
      <c r="D53" s="5"/>
    </row>
    <row r="54" spans="1:4" ht="25.5">
      <c r="A54" s="5" t="s">
        <v>20</v>
      </c>
      <c r="B54" s="5" t="s">
        <v>21</v>
      </c>
      <c r="C54" s="9">
        <f>C52+C53</f>
        <v>606.0682339191801</v>
      </c>
      <c r="D54" s="7" t="s">
        <v>28</v>
      </c>
    </row>
    <row r="55" spans="1:4" ht="25.5">
      <c r="A55" s="7" t="s">
        <v>37</v>
      </c>
      <c r="B55" s="5"/>
      <c r="C55" s="9">
        <f>C54-C47</f>
        <v>6.068233919180102</v>
      </c>
      <c r="D55" s="7" t="s">
        <v>41</v>
      </c>
    </row>
    <row r="56" spans="1:4" ht="51">
      <c r="A56" s="7" t="s">
        <v>37</v>
      </c>
      <c r="B56" s="5"/>
      <c r="C56" s="12">
        <f>IF(C54-C47&gt;5,5)</f>
        <v>5</v>
      </c>
      <c r="D56" s="7" t="s">
        <v>40</v>
      </c>
    </row>
    <row r="58" spans="1:2" ht="25.5">
      <c r="A58" s="13" t="s">
        <v>38</v>
      </c>
      <c r="B58" s="14">
        <f>C19-B3-C37+5</f>
        <v>423.4340377990877</v>
      </c>
    </row>
  </sheetData>
  <sheetProtection/>
  <mergeCells count="4">
    <mergeCell ref="A1:B1"/>
    <mergeCell ref="A5:D5"/>
    <mergeCell ref="A22:D22"/>
    <mergeCell ref="A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pyrogroup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Pyro</dc:creator>
  <cp:keywords/>
  <dc:description/>
  <cp:lastModifiedBy>sdecomputer</cp:lastModifiedBy>
  <dcterms:created xsi:type="dcterms:W3CDTF">2012-06-28T04:28:55Z</dcterms:created>
  <dcterms:modified xsi:type="dcterms:W3CDTF">2012-07-12T12:33:03Z</dcterms:modified>
  <cp:category/>
  <cp:version/>
  <cp:contentType/>
  <cp:contentStatus/>
</cp:coreProperties>
</file>